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worldwildlifefund-my.sharepoint.com/personal/lucia_chuquillanqui_wwfus_org/Documents/Downloads/"/>
    </mc:Choice>
  </mc:AlternateContent>
  <xr:revisionPtr revIDLastSave="262" documentId="8_{BF5AD481-7756-4298-BA59-86A6A7242A6F}" xr6:coauthVersionLast="47" xr6:coauthVersionMax="47" xr10:uidLastSave="{AE45A9EB-F9D4-4335-B722-8150B3EFBF25}"/>
  <bookViews>
    <workbookView xWindow="28680" yWindow="-120" windowWidth="29040" windowHeight="15840" xr2:uid="{00000000-000D-0000-FFFF-FFFF00000000}"/>
  </bookViews>
  <sheets>
    <sheet name="Template Budget" sheetId="7" r:id="rId1"/>
    <sheet name="Sheet2" sheetId="8" state="hidden" r:id="rId2"/>
    <sheet name="Budget V.1" sheetId="4" state="hidden" r:id="rId3"/>
    <sheet name="Consultant budget and spent" sheetId="9"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7" l="1"/>
  <c r="D22" i="7"/>
  <c r="D28" i="7"/>
  <c r="D27" i="7"/>
  <c r="D24" i="7"/>
  <c r="D25" i="7"/>
  <c r="D23" i="7"/>
  <c r="D18" i="7"/>
  <c r="D19" i="7"/>
  <c r="D20" i="7"/>
  <c r="D21" i="7"/>
  <c r="D17" i="7"/>
  <c r="D11" i="7"/>
  <c r="D12" i="7"/>
  <c r="D13" i="7"/>
  <c r="D14" i="7"/>
  <c r="D15" i="7"/>
  <c r="D10" i="7"/>
  <c r="D7" i="7"/>
  <c r="D8" i="7"/>
  <c r="D6" i="7"/>
  <c r="D5" i="7" l="1"/>
  <c r="D16" i="7"/>
  <c r="D9" i="7"/>
  <c r="D29" i="7" l="1"/>
  <c r="G21" i="4" l="1"/>
  <c r="G16" i="4"/>
  <c r="G10" i="4"/>
  <c r="G5" i="4"/>
  <c r="G6" i="4"/>
  <c r="F8" i="4"/>
  <c r="G29" i="4" l="1"/>
  <c r="G4" i="4"/>
  <c r="G27" i="4" s="1"/>
  <c r="F20" i="4"/>
  <c r="D19" i="4"/>
  <c r="F19" i="4" s="1"/>
  <c r="D18" i="4"/>
  <c r="F18" i="4" s="1"/>
  <c r="F14" i="4"/>
  <c r="F13" i="4"/>
  <c r="F12" i="4"/>
  <c r="F11" i="4"/>
  <c r="F6" i="4"/>
  <c r="F29" i="4" s="1"/>
  <c r="E4" i="4"/>
  <c r="F16" i="4" l="1"/>
  <c r="F10" i="4"/>
  <c r="F4" i="4"/>
  <c r="E27" i="4"/>
  <c r="F26" i="4" l="1"/>
  <c r="F28" i="4" s="1"/>
  <c r="F27" i="4" l="1"/>
</calcChain>
</file>

<file path=xl/sharedStrings.xml><?xml version="1.0" encoding="utf-8"?>
<sst xmlns="http://schemas.openxmlformats.org/spreadsheetml/2006/main" count="97" uniqueCount="71">
  <si>
    <t>Amount in USD</t>
  </si>
  <si>
    <t>REMARKS</t>
  </si>
  <si>
    <t>ACTIVITIES</t>
  </si>
  <si>
    <t>UNIT</t>
  </si>
  <si>
    <t>QTY</t>
  </si>
  <si>
    <t>Consultancies</t>
  </si>
  <si>
    <t>Project Lead Consultant</t>
  </si>
  <si>
    <t>Event</t>
  </si>
  <si>
    <t>Project Development Support (Personnel costs)</t>
  </si>
  <si>
    <t>Months</t>
  </si>
  <si>
    <t>TOTAL</t>
  </si>
  <si>
    <t>Consultancy</t>
  </si>
  <si>
    <t>Safeguard Specialist</t>
  </si>
  <si>
    <t>Gender Specialist</t>
  </si>
  <si>
    <t>Travel</t>
  </si>
  <si>
    <t>Other cost   (Contingency, etc.)</t>
  </si>
  <si>
    <t xml:space="preserve">National Consultant </t>
  </si>
  <si>
    <t xml:space="preserve"> Travel Costs</t>
  </si>
  <si>
    <t xml:space="preserve">Project Preparation Grant (PPG) Budget </t>
  </si>
  <si>
    <t>Co-financing</t>
  </si>
  <si>
    <t>PPG</t>
  </si>
  <si>
    <r>
      <t xml:space="preserve">Meetings and Workshops </t>
    </r>
    <r>
      <rPr>
        <sz val="10"/>
        <rFont val="Calibri"/>
        <family val="2"/>
      </rPr>
      <t>(logistics and meal)</t>
    </r>
  </si>
  <si>
    <t xml:space="preserve">Stakeholder consultations (1) </t>
  </si>
  <si>
    <t>Stakeholder consultations (2)</t>
  </si>
  <si>
    <t>Flights/transportation to stakeholder consultations (2) - protected area landscape and productive landscape</t>
  </si>
  <si>
    <t>Flights/transportation to stakeholder consultations (1) - protected area landscape and productive landscape</t>
  </si>
  <si>
    <t>Validation Workshop (3)</t>
  </si>
  <si>
    <t>Validation Workshop travel costs (any community reps travel to Georgetown?) (3)</t>
  </si>
  <si>
    <t>5 community reps</t>
  </si>
  <si>
    <t>KMCRG, NRDDB and 1 rep each from apoteri, crashwater and rewa including overnight in Georgetown</t>
  </si>
  <si>
    <t>Flights/Transportation for Participants (community) kick-off/technical workshop (0)</t>
  </si>
  <si>
    <t>Travelling of community participants (KMCRG, NRDDB, rewa, apoteri and crashwater?)</t>
  </si>
  <si>
    <t xml:space="preserve">includes venue (60K @4 days); meals (3500X30 persons X4 days), admin costs (30 K) and overnight for community participants. </t>
  </si>
  <si>
    <t xml:space="preserve">5 reps </t>
  </si>
  <si>
    <t xml:space="preserve">Aiesha Williams </t>
  </si>
  <si>
    <t xml:space="preserve">Finance Staff </t>
  </si>
  <si>
    <t>Juliana Persaud</t>
  </si>
  <si>
    <t>ProDoc Kickoff workshop/ and technical workshop (0)</t>
  </si>
  <si>
    <t>Funds disbursed by WWF-US</t>
  </si>
  <si>
    <t>Funds disbursed by WWF-Guianas (in yellow)</t>
  </si>
  <si>
    <t>Version: January 2019, 2020</t>
  </si>
  <si>
    <t>Spent</t>
  </si>
  <si>
    <t xml:space="preserve">( 2400) only to protected area 3 persons X 4 days ( 62K per return flight per person), 40K vehicle hire, 5000 per day boat captain, 30K gas for entire boat trip, 6000 per night in rewa, 10000 per night in lethem, 6500 per meal per person and 15000 for snacks during community meetings. </t>
  </si>
  <si>
    <t xml:space="preserve">(2400) only to protected area 3 persons X 4 days ( 62K per return flight per person), 40K vehicle hire, 5000 per day boat captain, 30K gas for entire boat trip, 6000 per night in rewa, 10000 per night in lethem, 6500 per meal per person and 15000 for snacks during community meetings. </t>
  </si>
  <si>
    <t xml:space="preserve">UNIT COST </t>
  </si>
  <si>
    <t>Legal Consultant</t>
  </si>
  <si>
    <t>ProDoc Kickoff workshop</t>
  </si>
  <si>
    <t>Transport for community for kick-off</t>
  </si>
  <si>
    <r>
      <t xml:space="preserve">Meetings and Workshops </t>
    </r>
    <r>
      <rPr>
        <sz val="10"/>
        <color rgb="FF000000"/>
        <rFont val="Calibri"/>
        <family val="2"/>
      </rPr>
      <t>(logistics and meal)</t>
    </r>
  </si>
  <si>
    <t>Technical Consultant: Jake Emmerson Bicknell</t>
  </si>
  <si>
    <t>Lead Consultant: EcoAdvisors, Inc.</t>
  </si>
  <si>
    <t>Project Preparation Activities Implemented</t>
  </si>
  <si>
    <t>GETF/LDCF/SCCF Amount ($)</t>
  </si>
  <si>
    <t>Budgeted Amount</t>
  </si>
  <si>
    <t>Amount Spent To date</t>
  </si>
  <si>
    <t>WWF and EPA participation in Stakeholder Engagement</t>
  </si>
  <si>
    <t>Stakeholder Engagement Specialist ( includes consultants fee and expenses, including for workshops)</t>
  </si>
  <si>
    <t>COST</t>
  </si>
  <si>
    <t>NOTES</t>
  </si>
  <si>
    <t xml:space="preserve">Stakeholder consultations (#) </t>
  </si>
  <si>
    <t>Stakeholder consultations (#)</t>
  </si>
  <si>
    <t>Validation Workshop (#)</t>
  </si>
  <si>
    <t>Transport for stakeholder consultations (#)</t>
  </si>
  <si>
    <t xml:space="preserve">Transport for stakeholder consultations (#) </t>
  </si>
  <si>
    <t>Transport for participation in Stakeholder Engagement</t>
  </si>
  <si>
    <t>Contingency (7%)</t>
  </si>
  <si>
    <t>Pringing Communication Materials</t>
  </si>
  <si>
    <t xml:space="preserve">Date: </t>
  </si>
  <si>
    <t>Project Development Support (Personnel Costs)</t>
  </si>
  <si>
    <t>TOTAL COST</t>
  </si>
  <si>
    <t>PPG PROJECT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</si>
</sst>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_);_(* \(#,##0\);_(* &quot;-&quot;??_);_(@_)"/>
    <numFmt numFmtId="165" formatCode="_(&quot;$&quot;* #,##0_);_(&quot;$&quot;* \(#,##0\);_(&quot;$&quot;* &quot;-&quot;??_);_(@_)"/>
  </numFmts>
  <fonts count="15" x14ac:knownFonts="1">
    <font>
      <sz val="11"/>
      <color rgb="FF000000"/>
      <name val="Calibri"/>
    </font>
    <font>
      <b/>
      <sz val="11"/>
      <name val="Calibri"/>
      <family val="2"/>
    </font>
    <font>
      <sz val="11"/>
      <name val="Calibri"/>
      <family val="2"/>
    </font>
    <font>
      <i/>
      <sz val="11"/>
      <name val="Calibri"/>
      <family val="2"/>
    </font>
    <font>
      <b/>
      <sz val="10"/>
      <name val="Calibri"/>
      <family val="2"/>
    </font>
    <font>
      <sz val="10"/>
      <name val="Calibri"/>
      <family val="2"/>
    </font>
    <font>
      <sz val="11"/>
      <color rgb="FF000000"/>
      <name val="Calibri"/>
      <family val="2"/>
    </font>
    <font>
      <sz val="11"/>
      <color rgb="FF000000"/>
      <name val="Calibri"/>
      <family val="2"/>
    </font>
    <font>
      <sz val="11"/>
      <color rgb="FF000000"/>
      <name val="Calibri"/>
      <family val="2"/>
    </font>
    <font>
      <b/>
      <sz val="11"/>
      <color rgb="FF000000"/>
      <name val="Calibri"/>
      <family val="2"/>
    </font>
    <font>
      <b/>
      <sz val="12"/>
      <name val="Calibri"/>
      <family val="2"/>
    </font>
    <font>
      <b/>
      <sz val="10"/>
      <color rgb="FF000000"/>
      <name val="Calibri"/>
      <family val="2"/>
    </font>
    <font>
      <sz val="10"/>
      <color rgb="FF000000"/>
      <name val="Calibri"/>
      <family val="2"/>
    </font>
    <font>
      <sz val="10"/>
      <color rgb="FF242424"/>
      <name val="Segoe UI"/>
      <family val="2"/>
    </font>
    <font>
      <b/>
      <i/>
      <sz val="10"/>
      <color rgb="FF242424"/>
      <name val="Segoe UI"/>
      <family val="2"/>
    </font>
  </fonts>
  <fills count="11">
    <fill>
      <patternFill patternType="none"/>
    </fill>
    <fill>
      <patternFill patternType="gray125"/>
    </fill>
    <fill>
      <patternFill patternType="solid">
        <fgColor rgb="FFD8D8D8"/>
        <bgColor rgb="FFD8D8D8"/>
      </patternFill>
    </fill>
    <fill>
      <patternFill patternType="solid">
        <fgColor theme="0" tint="-4.9989318521683403E-2"/>
        <bgColor indexed="64"/>
      </patternFill>
    </fill>
    <fill>
      <patternFill patternType="solid">
        <fgColor theme="9" tint="0.39997558519241921"/>
        <bgColor rgb="FFE2EFD9"/>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s>
  <borders count="23">
    <border>
      <left/>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ck">
        <color rgb="FFD1D1D1"/>
      </right>
      <top style="thick">
        <color rgb="FFD1D1D1"/>
      </top>
      <bottom style="thick">
        <color rgb="FFD1D1D1"/>
      </bottom>
      <diagonal/>
    </border>
    <border>
      <left style="thick">
        <color rgb="FFD1D1D1"/>
      </left>
      <right style="thick">
        <color rgb="FFD1D1D1"/>
      </right>
      <top/>
      <bottom style="thick">
        <color rgb="FFD1D1D1"/>
      </bottom>
      <diagonal/>
    </border>
    <border>
      <left/>
      <right style="thick">
        <color rgb="FFD1D1D1"/>
      </right>
      <top/>
      <bottom style="thick">
        <color rgb="FFD1D1D1"/>
      </bottom>
      <diagonal/>
    </border>
    <border>
      <left style="thick">
        <color rgb="FFD1D1D1"/>
      </left>
      <right style="thick">
        <color rgb="FFD1D1D1"/>
      </right>
      <top style="thick">
        <color rgb="FFD1D1D1"/>
      </top>
      <bottom/>
      <diagonal/>
    </border>
    <border>
      <left style="thick">
        <color rgb="FFD1D1D1"/>
      </left>
      <right/>
      <top style="thick">
        <color rgb="FFD1D1D1"/>
      </top>
      <bottom style="thick">
        <color rgb="FFD1D1D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8" fillId="0" borderId="0" applyFont="0" applyFill="0" applyBorder="0" applyAlignment="0" applyProtection="0"/>
    <xf numFmtId="0" fontId="6" fillId="0" borderId="0"/>
    <xf numFmtId="44" fontId="6" fillId="0" borderId="0" applyFont="0" applyFill="0" applyBorder="0" applyAlignment="0" applyProtection="0"/>
  </cellStyleXfs>
  <cellXfs count="118">
    <xf numFmtId="0" fontId="0" fillId="0" borderId="0" xfId="0"/>
    <xf numFmtId="0" fontId="3" fillId="0" borderId="0" xfId="0" applyFont="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64" fontId="5" fillId="0" borderId="5" xfId="0" applyNumberFormat="1" applyFont="1" applyBorder="1" applyAlignment="1">
      <alignment horizontal="left" vertical="center" wrapText="1"/>
    </xf>
    <xf numFmtId="164" fontId="5" fillId="0" borderId="5" xfId="0" applyNumberFormat="1" applyFont="1" applyBorder="1" applyAlignment="1">
      <alignment vertical="center" wrapText="1"/>
    </xf>
    <xf numFmtId="0" fontId="4" fillId="0" borderId="5" xfId="0" applyFont="1" applyBorder="1" applyAlignment="1">
      <alignment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0" fontId="4" fillId="0" borderId="5" xfId="0" applyFont="1" applyBorder="1" applyAlignment="1">
      <alignment horizontal="center" vertical="center" wrapText="1"/>
    </xf>
    <xf numFmtId="1" fontId="5" fillId="0" borderId="5" xfId="0" applyNumberFormat="1" applyFont="1" applyBorder="1" applyAlignment="1">
      <alignment horizontal="center" vertical="center" wrapText="1"/>
    </xf>
    <xf numFmtId="164" fontId="5" fillId="0" borderId="2"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0" fontId="5" fillId="3" borderId="6" xfId="0" applyFont="1" applyFill="1" applyBorder="1" applyAlignment="1">
      <alignment horizontal="left" vertical="center" wrapText="1"/>
    </xf>
    <xf numFmtId="0" fontId="5" fillId="3" borderId="6" xfId="0" applyFont="1" applyFill="1" applyBorder="1" applyAlignment="1">
      <alignment horizontal="center" vertical="center" wrapText="1"/>
    </xf>
    <xf numFmtId="1"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left" vertical="center" wrapText="1"/>
    </xf>
    <xf numFmtId="49" fontId="5" fillId="3" borderId="5" xfId="0" applyNumberFormat="1" applyFont="1" applyFill="1" applyBorder="1" applyAlignment="1">
      <alignment horizontal="left" vertical="center" wrapText="1"/>
    </xf>
    <xf numFmtId="164" fontId="5" fillId="0" borderId="5" xfId="0" applyNumberFormat="1" applyFont="1" applyBorder="1" applyAlignment="1">
      <alignment horizontal="center"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4" xfId="0" applyFont="1" applyFill="1" applyBorder="1" applyAlignment="1">
      <alignment horizontal="center" vertical="center" wrapText="1"/>
    </xf>
    <xf numFmtId="1" fontId="4" fillId="4" borderId="5" xfId="0" applyNumberFormat="1" applyFont="1" applyFill="1" applyBorder="1" applyAlignment="1">
      <alignment horizontal="center" vertical="center" wrapText="1"/>
    </xf>
    <xf numFmtId="164" fontId="4" fillId="4" borderId="5"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5" xfId="0" applyNumberFormat="1" applyFont="1" applyFill="1" applyBorder="1" applyAlignment="1">
      <alignment horizontal="center" vertical="center" wrapText="1"/>
    </xf>
    <xf numFmtId="0" fontId="7" fillId="0" borderId="0" xfId="0" applyFont="1"/>
    <xf numFmtId="164" fontId="0" fillId="0" borderId="0" xfId="0" applyNumberFormat="1"/>
    <xf numFmtId="164" fontId="5" fillId="5" borderId="5"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1" fontId="5" fillId="5" borderId="5" xfId="0" applyNumberFormat="1" applyFont="1" applyFill="1" applyBorder="1" applyAlignment="1">
      <alignment horizontal="center" vertical="center" wrapText="1"/>
    </xf>
    <xf numFmtId="164" fontId="5" fillId="5" borderId="5" xfId="0" applyNumberFormat="1" applyFont="1" applyFill="1" applyBorder="1" applyAlignment="1">
      <alignment horizontal="center" vertical="center" wrapText="1"/>
    </xf>
    <xf numFmtId="49" fontId="5" fillId="5" borderId="5" xfId="0" applyNumberFormat="1" applyFont="1" applyFill="1" applyBorder="1" applyAlignment="1">
      <alignment horizontal="left" vertical="center" wrapText="1"/>
    </xf>
    <xf numFmtId="0" fontId="4" fillId="5" borderId="6" xfId="0" applyFont="1" applyFill="1" applyBorder="1" applyAlignment="1">
      <alignment horizontal="left" vertical="center" wrapText="1"/>
    </xf>
    <xf numFmtId="0" fontId="6" fillId="0" borderId="0" xfId="0" applyFont="1"/>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1" fontId="4" fillId="0" borderId="12" xfId="0" applyNumberFormat="1" applyFont="1" applyBorder="1" applyAlignment="1">
      <alignment horizontal="center" vertical="center" wrapText="1"/>
    </xf>
    <xf numFmtId="164" fontId="4" fillId="0" borderId="12" xfId="0" applyNumberFormat="1" applyFont="1" applyBorder="1" applyAlignment="1">
      <alignment horizontal="left" vertical="center" wrapText="1"/>
    </xf>
    <xf numFmtId="0" fontId="0" fillId="0" borderId="11" xfId="0" applyBorder="1"/>
    <xf numFmtId="164" fontId="0" fillId="0" borderId="11" xfId="0" applyNumberFormat="1" applyBorder="1"/>
    <xf numFmtId="0" fontId="4" fillId="2" borderId="7" xfId="0" applyFont="1" applyFill="1" applyBorder="1" applyAlignment="1">
      <alignment horizontal="center" vertical="center" wrapText="1"/>
    </xf>
    <xf numFmtId="49" fontId="4" fillId="0" borderId="12" xfId="0" applyNumberFormat="1" applyFont="1" applyBorder="1" applyAlignment="1">
      <alignment horizontal="right" vertical="center" wrapText="1"/>
    </xf>
    <xf numFmtId="0" fontId="5"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3" fontId="5" fillId="6" borderId="5" xfId="0" applyNumberFormat="1" applyFont="1" applyFill="1" applyBorder="1" applyAlignment="1">
      <alignment vertical="center" wrapText="1"/>
    </xf>
    <xf numFmtId="164" fontId="5" fillId="6" borderId="5" xfId="0" applyNumberFormat="1" applyFont="1" applyFill="1" applyBorder="1" applyAlignment="1">
      <alignment vertical="center" wrapText="1"/>
    </xf>
    <xf numFmtId="164" fontId="5" fillId="6" borderId="5" xfId="0" applyNumberFormat="1" applyFont="1" applyFill="1" applyBorder="1" applyAlignment="1">
      <alignment horizontal="left" vertical="center" wrapText="1"/>
    </xf>
    <xf numFmtId="49" fontId="5" fillId="6" borderId="5" xfId="0" applyNumberFormat="1" applyFont="1" applyFill="1" applyBorder="1" applyAlignment="1">
      <alignment horizontal="left" vertical="center" wrapText="1"/>
    </xf>
    <xf numFmtId="1" fontId="5" fillId="6" borderId="5" xfId="0" applyNumberFormat="1" applyFont="1" applyFill="1" applyBorder="1" applyAlignment="1">
      <alignment horizontal="center" vertical="center" wrapText="1"/>
    </xf>
    <xf numFmtId="164" fontId="5" fillId="6" borderId="2" xfId="0" applyNumberFormat="1"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6" xfId="0" applyFont="1" applyFill="1" applyBorder="1" applyAlignment="1">
      <alignment horizontal="center" vertical="center" wrapText="1"/>
    </xf>
    <xf numFmtId="164" fontId="4" fillId="6" borderId="2" xfId="0" applyNumberFormat="1"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4" xfId="0" applyFont="1" applyFill="1" applyBorder="1" applyAlignment="1">
      <alignment horizontal="center" vertical="center" wrapText="1"/>
    </xf>
    <xf numFmtId="1" fontId="5" fillId="7" borderId="5" xfId="0" applyNumberFormat="1" applyFont="1" applyFill="1" applyBorder="1" applyAlignment="1">
      <alignment horizontal="center" vertical="center" wrapText="1"/>
    </xf>
    <xf numFmtId="164" fontId="5" fillId="7" borderId="5" xfId="0" applyNumberFormat="1" applyFont="1" applyFill="1" applyBorder="1" applyAlignment="1">
      <alignment horizontal="left" vertical="center" wrapText="1"/>
    </xf>
    <xf numFmtId="164" fontId="4" fillId="7" borderId="2" xfId="0" applyNumberFormat="1" applyFont="1" applyFill="1" applyBorder="1" applyAlignment="1">
      <alignment horizontal="left" vertical="center" wrapText="1"/>
    </xf>
    <xf numFmtId="49" fontId="5" fillId="7" borderId="5" xfId="0" applyNumberFormat="1" applyFont="1" applyFill="1" applyBorder="1" applyAlignment="1">
      <alignment horizontal="lef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164" fontId="2" fillId="0" borderId="0" xfId="0" applyNumberFormat="1" applyFont="1" applyAlignment="1">
      <alignment horizontal="left" vertical="center" wrapText="1"/>
    </xf>
    <xf numFmtId="164" fontId="2" fillId="0" borderId="0" xfId="0" applyNumberFormat="1" applyFont="1" applyAlignment="1">
      <alignment vertical="center" wrapText="1"/>
    </xf>
    <xf numFmtId="49" fontId="1" fillId="0" borderId="0" xfId="0" applyNumberFormat="1" applyFont="1" applyAlignment="1">
      <alignment horizontal="right" vertical="center" wrapText="1"/>
    </xf>
    <xf numFmtId="49" fontId="4" fillId="2" borderId="9" xfId="0" applyNumberFormat="1" applyFont="1" applyFill="1" applyBorder="1" applyAlignment="1">
      <alignment horizontal="center" vertical="center" wrapText="1"/>
    </xf>
    <xf numFmtId="0" fontId="12" fillId="0" borderId="11" xfId="0" applyFont="1" applyBorder="1" applyAlignment="1">
      <alignment vertical="center" wrapText="1"/>
    </xf>
    <xf numFmtId="165" fontId="12" fillId="0" borderId="11" xfId="1" applyNumberFormat="1" applyFont="1" applyFill="1" applyBorder="1" applyAlignment="1">
      <alignment vertical="center" wrapText="1"/>
    </xf>
    <xf numFmtId="0" fontId="12" fillId="0" borderId="13" xfId="0" applyFont="1" applyBorder="1" applyAlignment="1">
      <alignment vertical="center" wrapText="1"/>
    </xf>
    <xf numFmtId="165" fontId="12" fillId="0" borderId="13" xfId="1" applyNumberFormat="1" applyFont="1" applyFill="1" applyBorder="1" applyAlignment="1">
      <alignment vertical="center" wrapText="1"/>
    </xf>
    <xf numFmtId="0" fontId="11" fillId="9" borderId="15" xfId="0" applyFont="1" applyFill="1" applyBorder="1" applyAlignment="1">
      <alignment vertical="center" wrapText="1"/>
    </xf>
    <xf numFmtId="165" fontId="11" fillId="9" borderId="15" xfId="1" applyNumberFormat="1" applyFont="1" applyFill="1" applyBorder="1" applyAlignment="1">
      <alignment vertical="center" wrapText="1"/>
    </xf>
    <xf numFmtId="0" fontId="11" fillId="10" borderId="13" xfId="0" applyFont="1" applyFill="1" applyBorder="1" applyAlignment="1">
      <alignment vertical="center" wrapText="1"/>
    </xf>
    <xf numFmtId="165" fontId="11" fillId="10" borderId="13" xfId="1" applyNumberFormat="1" applyFont="1" applyFill="1" applyBorder="1" applyAlignment="1">
      <alignment vertical="center" wrapText="1"/>
    </xf>
    <xf numFmtId="0" fontId="11" fillId="3" borderId="11" xfId="0" applyFont="1" applyFill="1" applyBorder="1" applyAlignment="1">
      <alignment horizontal="center" vertical="center" wrapText="1"/>
    </xf>
    <xf numFmtId="0" fontId="12" fillId="0" borderId="14" xfId="0" applyFont="1" applyBorder="1" applyAlignment="1">
      <alignment vertical="center" wrapText="1"/>
    </xf>
    <xf numFmtId="0" fontId="9" fillId="0" borderId="0" xfId="0" applyFont="1" applyAlignment="1">
      <alignment horizontal="right"/>
    </xf>
    <xf numFmtId="0" fontId="13" fillId="8" borderId="17" xfId="0" applyFont="1" applyFill="1" applyBorder="1" applyAlignment="1">
      <alignment vertical="center" wrapText="1"/>
    </xf>
    <xf numFmtId="3" fontId="13" fillId="8" borderId="18" xfId="0" applyNumberFormat="1" applyFont="1" applyFill="1" applyBorder="1" applyAlignment="1">
      <alignment vertical="center" wrapText="1"/>
    </xf>
    <xf numFmtId="4" fontId="13" fillId="8" borderId="18" xfId="0" applyNumberFormat="1" applyFont="1" applyFill="1" applyBorder="1" applyAlignment="1">
      <alignment vertical="center" wrapText="1"/>
    </xf>
    <xf numFmtId="0" fontId="13" fillId="8" borderId="11" xfId="0" applyFont="1" applyFill="1" applyBorder="1" applyAlignment="1">
      <alignment vertical="center" wrapText="1"/>
    </xf>
    <xf numFmtId="0" fontId="14" fillId="8" borderId="18" xfId="0" applyFont="1" applyFill="1" applyBorder="1" applyAlignment="1">
      <alignment vertical="center" wrapText="1"/>
    </xf>
    <xf numFmtId="0" fontId="14" fillId="8" borderId="11" xfId="0" applyFont="1" applyFill="1" applyBorder="1" applyAlignment="1">
      <alignment vertical="center" wrapText="1"/>
    </xf>
    <xf numFmtId="44" fontId="13" fillId="8" borderId="11" xfId="1" applyFont="1" applyFill="1" applyBorder="1" applyAlignment="1">
      <alignment vertical="center" wrapText="1"/>
    </xf>
    <xf numFmtId="165" fontId="0" fillId="0" borderId="0" xfId="0" applyNumberFormat="1"/>
    <xf numFmtId="0" fontId="12" fillId="9" borderId="15" xfId="0" applyFont="1" applyFill="1" applyBorder="1"/>
    <xf numFmtId="165" fontId="12" fillId="10" borderId="13" xfId="0" applyNumberFormat="1" applyFont="1" applyFill="1" applyBorder="1"/>
    <xf numFmtId="0" fontId="12" fillId="3" borderId="13" xfId="0" applyFont="1" applyFill="1" applyBorder="1"/>
    <xf numFmtId="0" fontId="12" fillId="3" borderId="11" xfId="0" applyFont="1" applyFill="1" applyBorder="1"/>
    <xf numFmtId="0" fontId="5" fillId="3" borderId="11" xfId="0" applyFont="1" applyFill="1" applyBorder="1" applyAlignment="1">
      <alignment wrapText="1"/>
    </xf>
    <xf numFmtId="0" fontId="12" fillId="3" borderId="11" xfId="0" applyFont="1" applyFill="1" applyBorder="1" applyAlignment="1">
      <alignment wrapText="1"/>
    </xf>
    <xf numFmtId="0" fontId="14" fillId="8" borderId="19" xfId="0" applyFont="1" applyFill="1" applyBorder="1" applyAlignment="1">
      <alignment vertical="center" wrapText="1"/>
    </xf>
    <xf numFmtId="0" fontId="14" fillId="8" borderId="17" xfId="0" applyFont="1" applyFill="1" applyBorder="1" applyAlignment="1">
      <alignment vertical="center" wrapText="1"/>
    </xf>
    <xf numFmtId="0" fontId="14" fillId="8" borderId="20" xfId="0" applyFont="1" applyFill="1" applyBorder="1" applyAlignment="1">
      <alignment vertical="center" wrapText="1"/>
    </xf>
    <xf numFmtId="0" fontId="14" fillId="8" borderId="16" xfId="0" applyFont="1" applyFill="1" applyBorder="1" applyAlignment="1">
      <alignment vertical="center" wrapText="1"/>
    </xf>
    <xf numFmtId="0" fontId="7" fillId="0" borderId="10" xfId="0" applyFont="1" applyBorder="1" applyAlignment="1">
      <alignment horizontal="left" wrapText="1"/>
    </xf>
    <xf numFmtId="0" fontId="7" fillId="0" borderId="0" xfId="0" applyFont="1" applyAlignment="1">
      <alignment horizontal="left" wrapText="1"/>
    </xf>
    <xf numFmtId="0" fontId="6" fillId="0" borderId="10" xfId="0" applyFont="1" applyBorder="1" applyAlignment="1">
      <alignment horizontal="left" wrapText="1"/>
    </xf>
    <xf numFmtId="0" fontId="7" fillId="0" borderId="10" xfId="0" applyFont="1" applyBorder="1" applyAlignment="1">
      <alignment horizontal="left"/>
    </xf>
    <xf numFmtId="0" fontId="7" fillId="0" borderId="0" xfId="0" applyFont="1" applyAlignment="1">
      <alignment horizontal="left"/>
    </xf>
    <xf numFmtId="0" fontId="10" fillId="0" borderId="0" xfId="0" applyFont="1" applyAlignment="1">
      <alignment horizontal="center" vertical="center" wrapText="1"/>
    </xf>
    <xf numFmtId="0" fontId="2" fillId="0" borderId="0" xfId="0" applyFont="1"/>
    <xf numFmtId="0" fontId="14" fillId="8" borderId="11" xfId="0" applyFont="1" applyFill="1" applyBorder="1" applyAlignment="1">
      <alignment vertical="center" wrapText="1"/>
    </xf>
    <xf numFmtId="0" fontId="12" fillId="0" borderId="11" xfId="0" applyFont="1" applyBorder="1" applyAlignment="1">
      <alignment vertical="top" wrapText="1"/>
    </xf>
    <xf numFmtId="0" fontId="9" fillId="0" borderId="0" xfId="0" applyFont="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xf>
    <xf numFmtId="44" fontId="11" fillId="9" borderId="15" xfId="1" applyFont="1" applyFill="1" applyBorder="1" applyAlignment="1">
      <alignment vertical="center" wrapText="1"/>
    </xf>
  </cellXfs>
  <cellStyles count="4">
    <cellStyle name="Currency" xfId="1" builtinId="4"/>
    <cellStyle name="Currency 2" xfId="3" xr:uid="{57E14771-21FD-4265-BE45-BC41F1EEF4A9}"/>
    <cellStyle name="Normal" xfId="0" builtinId="0"/>
    <cellStyle name="Normal 2" xfId="2" xr:uid="{841D3F8C-7F6A-40BE-B1CA-2CB2FF4056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6E9A4-400C-47E7-A2C0-7945C75D32BF}">
  <dimension ref="A1:G31"/>
  <sheetViews>
    <sheetView tabSelected="1" zoomScale="90" zoomScaleNormal="90" workbookViewId="0">
      <selection activeCell="G26" sqref="G26"/>
    </sheetView>
  </sheetViews>
  <sheetFormatPr defaultColWidth="22.6328125" defaultRowHeight="14.5" x14ac:dyDescent="0.35"/>
  <cols>
    <col min="1" max="1" width="37.81640625" customWidth="1"/>
    <col min="2" max="2" width="14.90625" customWidth="1"/>
    <col min="3" max="3" width="17.81640625" customWidth="1"/>
    <col min="4" max="4" width="24" customWidth="1"/>
    <col min="5" max="5" width="25.54296875" customWidth="1"/>
  </cols>
  <sheetData>
    <row r="1" spans="1:5" x14ac:dyDescent="0.35">
      <c r="A1" s="114" t="s">
        <v>67</v>
      </c>
      <c r="B1" s="114"/>
    </row>
    <row r="2" spans="1:5" x14ac:dyDescent="0.35">
      <c r="A2" s="114" t="s">
        <v>70</v>
      </c>
      <c r="B2" s="114"/>
      <c r="C2" s="43"/>
      <c r="D2" s="43"/>
      <c r="E2" s="86" t="s">
        <v>0</v>
      </c>
    </row>
    <row r="3" spans="1:5" x14ac:dyDescent="0.35">
      <c r="A3" s="114"/>
      <c r="B3" s="114"/>
      <c r="C3" s="43"/>
      <c r="D3" s="43"/>
      <c r="E3" s="86"/>
    </row>
    <row r="4" spans="1:5" x14ac:dyDescent="0.35">
      <c r="A4" s="84" t="s">
        <v>2</v>
      </c>
      <c r="B4" s="84" t="s">
        <v>4</v>
      </c>
      <c r="C4" s="84" t="s">
        <v>57</v>
      </c>
      <c r="D4" s="115" t="s">
        <v>69</v>
      </c>
      <c r="E4" s="116" t="s">
        <v>58</v>
      </c>
    </row>
    <row r="5" spans="1:5" ht="15" thickBot="1" x14ac:dyDescent="0.4">
      <c r="A5" s="80" t="s">
        <v>5</v>
      </c>
      <c r="B5" s="80"/>
      <c r="C5" s="80"/>
      <c r="D5" s="117">
        <f>(D6+D7+D8)</f>
        <v>0</v>
      </c>
      <c r="E5" s="95"/>
    </row>
    <row r="6" spans="1:5" x14ac:dyDescent="0.35">
      <c r="A6" s="78" t="s">
        <v>13</v>
      </c>
      <c r="B6" s="78"/>
      <c r="C6" s="78"/>
      <c r="D6" s="79">
        <f>(B6*C6)</f>
        <v>0</v>
      </c>
      <c r="E6" s="97"/>
    </row>
    <row r="7" spans="1:5" x14ac:dyDescent="0.35">
      <c r="A7" s="76" t="s">
        <v>45</v>
      </c>
      <c r="B7" s="76"/>
      <c r="C7" s="76"/>
      <c r="D7" s="79">
        <f t="shared" ref="D7:D8" si="0">(B7*C7)</f>
        <v>0</v>
      </c>
      <c r="E7" s="98"/>
    </row>
    <row r="8" spans="1:5" ht="40" customHeight="1" x14ac:dyDescent="0.35">
      <c r="A8" s="113" t="s">
        <v>56</v>
      </c>
      <c r="B8" s="113"/>
      <c r="C8" s="76"/>
      <c r="D8" s="79">
        <f t="shared" si="0"/>
        <v>0</v>
      </c>
      <c r="E8" s="99"/>
    </row>
    <row r="9" spans="1:5" ht="15" thickBot="1" x14ac:dyDescent="0.4">
      <c r="A9" s="80" t="s">
        <v>48</v>
      </c>
      <c r="B9" s="80"/>
      <c r="C9" s="80"/>
      <c r="D9" s="81">
        <f>(D10+D11+D12+D13+D14+D15)</f>
        <v>0</v>
      </c>
      <c r="E9" s="95"/>
    </row>
    <row r="10" spans="1:5" x14ac:dyDescent="0.35">
      <c r="A10" s="78" t="s">
        <v>46</v>
      </c>
      <c r="B10" s="78"/>
      <c r="C10" s="78"/>
      <c r="D10" s="79">
        <f>(B10*C10)</f>
        <v>0</v>
      </c>
      <c r="E10" s="97"/>
    </row>
    <row r="11" spans="1:5" x14ac:dyDescent="0.35">
      <c r="A11" s="76" t="s">
        <v>59</v>
      </c>
      <c r="B11" s="76"/>
      <c r="C11" s="76"/>
      <c r="D11" s="79">
        <f t="shared" ref="D11:D15" si="1">(B11*C11)</f>
        <v>0</v>
      </c>
      <c r="E11" s="98"/>
    </row>
    <row r="12" spans="1:5" x14ac:dyDescent="0.35">
      <c r="A12" s="76" t="s">
        <v>60</v>
      </c>
      <c r="B12" s="76"/>
      <c r="C12" s="76"/>
      <c r="D12" s="79">
        <f t="shared" si="1"/>
        <v>0</v>
      </c>
      <c r="E12" s="98"/>
    </row>
    <row r="13" spans="1:5" x14ac:dyDescent="0.35">
      <c r="A13" s="76" t="s">
        <v>61</v>
      </c>
      <c r="B13" s="76"/>
      <c r="C13" s="76"/>
      <c r="D13" s="79">
        <f t="shared" si="1"/>
        <v>0</v>
      </c>
      <c r="E13" s="100"/>
    </row>
    <row r="14" spans="1:5" ht="26" x14ac:dyDescent="0.35">
      <c r="A14" s="85" t="s">
        <v>55</v>
      </c>
      <c r="B14" s="85"/>
      <c r="C14" s="85"/>
      <c r="D14" s="79">
        <f t="shared" si="1"/>
        <v>0</v>
      </c>
      <c r="E14" s="98"/>
    </row>
    <row r="15" spans="1:5" x14ac:dyDescent="0.35">
      <c r="A15" s="85"/>
      <c r="B15" s="85"/>
      <c r="C15" s="85"/>
      <c r="D15" s="79">
        <f t="shared" si="1"/>
        <v>0</v>
      </c>
      <c r="E15" s="98"/>
    </row>
    <row r="16" spans="1:5" ht="15" thickBot="1" x14ac:dyDescent="0.4">
      <c r="A16" s="80" t="s">
        <v>17</v>
      </c>
      <c r="B16" s="80"/>
      <c r="C16" s="80"/>
      <c r="D16" s="81">
        <f>(D17+D18+D19+D20+D21)</f>
        <v>0</v>
      </c>
      <c r="E16" s="95"/>
    </row>
    <row r="17" spans="1:7" x14ac:dyDescent="0.35">
      <c r="A17" s="78" t="s">
        <v>47</v>
      </c>
      <c r="B17" s="78"/>
      <c r="C17" s="78"/>
      <c r="D17" s="79">
        <f>(B17*C17)</f>
        <v>0</v>
      </c>
      <c r="E17" s="97"/>
    </row>
    <row r="18" spans="1:7" x14ac:dyDescent="0.35">
      <c r="A18" s="76" t="s">
        <v>62</v>
      </c>
      <c r="B18" s="76"/>
      <c r="C18" s="76"/>
      <c r="D18" s="79">
        <f t="shared" ref="D18:D21" si="2">(B18*C18)</f>
        <v>0</v>
      </c>
      <c r="E18" s="98"/>
    </row>
    <row r="19" spans="1:7" x14ac:dyDescent="0.35">
      <c r="A19" s="76" t="s">
        <v>63</v>
      </c>
      <c r="B19" s="76"/>
      <c r="C19" s="76"/>
      <c r="D19" s="79">
        <f t="shared" si="2"/>
        <v>0</v>
      </c>
      <c r="E19" s="98"/>
      <c r="G19" s="94"/>
    </row>
    <row r="20" spans="1:7" x14ac:dyDescent="0.35">
      <c r="A20" s="76" t="s">
        <v>61</v>
      </c>
      <c r="B20" s="76"/>
      <c r="C20" s="76"/>
      <c r="D20" s="79">
        <f t="shared" si="2"/>
        <v>0</v>
      </c>
      <c r="E20" s="100"/>
    </row>
    <row r="21" spans="1:7" ht="26" x14ac:dyDescent="0.35">
      <c r="A21" s="85" t="s">
        <v>64</v>
      </c>
      <c r="B21" s="85"/>
      <c r="C21" s="85"/>
      <c r="D21" s="79">
        <f t="shared" si="2"/>
        <v>0</v>
      </c>
      <c r="E21" s="98"/>
    </row>
    <row r="22" spans="1:7" ht="16.5" customHeight="1" thickBot="1" x14ac:dyDescent="0.4">
      <c r="A22" s="80" t="s">
        <v>68</v>
      </c>
      <c r="B22" s="80"/>
      <c r="C22" s="80"/>
      <c r="D22" s="81">
        <f>(D23+D24+D25)</f>
        <v>0</v>
      </c>
      <c r="E22" s="95"/>
    </row>
    <row r="23" spans="1:7" x14ac:dyDescent="0.35">
      <c r="A23" s="78"/>
      <c r="B23" s="78"/>
      <c r="C23" s="78"/>
      <c r="D23" s="79">
        <f>(B23*C23)</f>
        <v>0</v>
      </c>
      <c r="E23" s="97"/>
    </row>
    <row r="24" spans="1:7" x14ac:dyDescent="0.35">
      <c r="A24" s="76"/>
      <c r="B24" s="76"/>
      <c r="C24" s="76"/>
      <c r="D24" s="79">
        <f t="shared" ref="D24:D25" si="3">(B24*C24)</f>
        <v>0</v>
      </c>
      <c r="E24" s="98"/>
    </row>
    <row r="25" spans="1:7" x14ac:dyDescent="0.35">
      <c r="A25" s="76"/>
      <c r="B25" s="76"/>
      <c r="C25" s="76"/>
      <c r="D25" s="79">
        <f t="shared" si="3"/>
        <v>0</v>
      </c>
      <c r="E25" s="98"/>
    </row>
    <row r="26" spans="1:7" ht="15" thickBot="1" x14ac:dyDescent="0.4">
      <c r="A26" s="80" t="s">
        <v>65</v>
      </c>
      <c r="B26" s="80"/>
      <c r="C26" s="80"/>
      <c r="D26" s="81">
        <f>(D27+D28)</f>
        <v>0</v>
      </c>
      <c r="E26" s="95"/>
    </row>
    <row r="27" spans="1:7" x14ac:dyDescent="0.35">
      <c r="A27" s="76" t="s">
        <v>66</v>
      </c>
      <c r="B27" s="76"/>
      <c r="C27" s="76"/>
      <c r="D27" s="77">
        <f>(B27*C27)</f>
        <v>0</v>
      </c>
      <c r="E27" s="98"/>
    </row>
    <row r="28" spans="1:7" x14ac:dyDescent="0.35">
      <c r="A28" s="76"/>
      <c r="B28" s="76"/>
      <c r="C28" s="76"/>
      <c r="D28" s="77">
        <f>(B28*C28)</f>
        <v>0</v>
      </c>
      <c r="E28" s="98"/>
    </row>
    <row r="29" spans="1:7" x14ac:dyDescent="0.35">
      <c r="A29" s="82" t="s">
        <v>10</v>
      </c>
      <c r="B29" s="82"/>
      <c r="C29" s="82"/>
      <c r="D29" s="83">
        <f>(D5+D9+D16+D22+D26)</f>
        <v>0</v>
      </c>
      <c r="E29" s="96"/>
    </row>
    <row r="31" spans="1:7" x14ac:dyDescent="0.35">
      <c r="D31" s="86"/>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782FA-5326-4D12-A707-9EC69049FB2A}">
  <dimension ref="A1:C5"/>
  <sheetViews>
    <sheetView workbookViewId="0">
      <selection activeCell="B8" sqref="B8"/>
    </sheetView>
  </sheetViews>
  <sheetFormatPr defaultRowHeight="14.5" x14ac:dyDescent="0.35"/>
  <cols>
    <col min="1" max="1" width="30.26953125" customWidth="1"/>
    <col min="2" max="2" width="11.81640625" customWidth="1"/>
    <col min="3" max="3" width="14.54296875" customWidth="1"/>
  </cols>
  <sheetData>
    <row r="1" spans="1:3" ht="17" thickTop="1" thickBot="1" x14ac:dyDescent="0.4">
      <c r="A1" s="101" t="s">
        <v>51</v>
      </c>
      <c r="B1" s="103" t="s">
        <v>52</v>
      </c>
      <c r="C1" s="104"/>
    </row>
    <row r="2" spans="1:3" ht="33" thickTop="1" thickBot="1" x14ac:dyDescent="0.4">
      <c r="A2" s="102"/>
      <c r="B2" s="91" t="s">
        <v>53</v>
      </c>
      <c r="C2" s="91" t="s">
        <v>54</v>
      </c>
    </row>
    <row r="3" spans="1:3" ht="33" thickTop="1" thickBot="1" x14ac:dyDescent="0.4">
      <c r="A3" s="87" t="s">
        <v>49</v>
      </c>
      <c r="B3" s="88">
        <v>32625</v>
      </c>
      <c r="C3" s="89">
        <v>23001</v>
      </c>
    </row>
    <row r="4" spans="1:3" ht="17" thickTop="1" thickBot="1" x14ac:dyDescent="0.4">
      <c r="A4" s="87" t="s">
        <v>50</v>
      </c>
      <c r="B4" s="88">
        <v>70142</v>
      </c>
      <c r="C4" s="89">
        <v>44341.9</v>
      </c>
    </row>
    <row r="5" spans="1:3" ht="15" thickTop="1" x14ac:dyDescent="0.35"/>
  </sheetData>
  <mergeCells count="2">
    <mergeCell ref="A1:A2"/>
    <mergeCell ref="B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2E63A-CCD1-4B6E-B735-F624BBB17C2F}">
  <dimension ref="A1:S30"/>
  <sheetViews>
    <sheetView topLeftCell="A10" zoomScale="80" zoomScaleNormal="80" workbookViewId="0">
      <selection activeCell="K7" sqref="K7"/>
    </sheetView>
  </sheetViews>
  <sheetFormatPr defaultRowHeight="14.5" x14ac:dyDescent="0.35"/>
  <cols>
    <col min="1" max="1" width="48.453125" customWidth="1"/>
    <col min="2" max="2" width="13.1796875" customWidth="1"/>
    <col min="3" max="3" width="11" customWidth="1"/>
    <col min="4" max="4" width="10.08984375" customWidth="1"/>
    <col min="5" max="5" width="10.54296875" hidden="1" customWidth="1"/>
    <col min="6" max="6" width="9.453125" customWidth="1"/>
    <col min="7" max="7" width="9.1796875" customWidth="1"/>
    <col min="8" max="8" width="25.81640625" customWidth="1"/>
    <col min="9" max="19" width="8.7265625" customWidth="1"/>
  </cols>
  <sheetData>
    <row r="1" spans="1:19" x14ac:dyDescent="0.35">
      <c r="A1" s="110" t="s">
        <v>18</v>
      </c>
      <c r="B1" s="111"/>
      <c r="C1" s="111"/>
      <c r="D1" s="111"/>
      <c r="E1" s="111"/>
      <c r="F1" s="111"/>
      <c r="G1" s="111"/>
      <c r="H1" s="111"/>
    </row>
    <row r="2" spans="1:19" x14ac:dyDescent="0.35">
      <c r="A2" s="1" t="s">
        <v>40</v>
      </c>
      <c r="B2" s="70"/>
      <c r="C2" s="71"/>
      <c r="D2" s="72"/>
      <c r="E2" s="73"/>
      <c r="F2" s="73"/>
      <c r="G2" s="73"/>
      <c r="H2" s="74" t="s">
        <v>0</v>
      </c>
    </row>
    <row r="3" spans="1:19" x14ac:dyDescent="0.35">
      <c r="A3" s="50" t="s">
        <v>2</v>
      </c>
      <c r="B3" s="2" t="s">
        <v>3</v>
      </c>
      <c r="C3" s="3" t="s">
        <v>4</v>
      </c>
      <c r="D3" s="4" t="s">
        <v>44</v>
      </c>
      <c r="E3" s="3" t="s">
        <v>19</v>
      </c>
      <c r="F3" s="3" t="s">
        <v>20</v>
      </c>
      <c r="G3" s="3" t="s">
        <v>41</v>
      </c>
      <c r="H3" s="75" t="s">
        <v>1</v>
      </c>
    </row>
    <row r="4" spans="1:19" x14ac:dyDescent="0.35">
      <c r="A4" s="24" t="s">
        <v>5</v>
      </c>
      <c r="B4" s="25"/>
      <c r="C4" s="26"/>
      <c r="D4" s="27"/>
      <c r="E4" s="27">
        <f>SUM(E5:E8)</f>
        <v>0</v>
      </c>
      <c r="F4" s="27">
        <f>SUM(F5:F8)</f>
        <v>124707</v>
      </c>
      <c r="G4" s="27" t="e">
        <f>SUM(G5:G8)</f>
        <v>#REF!</v>
      </c>
      <c r="H4" s="28"/>
    </row>
    <row r="5" spans="1:19" ht="27" customHeight="1" x14ac:dyDescent="0.35">
      <c r="A5" s="5" t="s">
        <v>6</v>
      </c>
      <c r="B5" s="6" t="s">
        <v>11</v>
      </c>
      <c r="C5" s="7">
        <v>1</v>
      </c>
      <c r="D5" s="8">
        <v>70142</v>
      </c>
      <c r="E5" s="9"/>
      <c r="F5" s="8">
        <v>70142</v>
      </c>
      <c r="G5" s="9" t="e">
        <f>#REF!</f>
        <v>#REF!</v>
      </c>
      <c r="H5" s="16"/>
    </row>
    <row r="6" spans="1:19" ht="22" customHeight="1" x14ac:dyDescent="0.35">
      <c r="A6" s="5" t="s">
        <v>16</v>
      </c>
      <c r="B6" s="6" t="s">
        <v>11</v>
      </c>
      <c r="C6" s="7">
        <v>1</v>
      </c>
      <c r="D6" s="8">
        <v>31065</v>
      </c>
      <c r="E6" s="9"/>
      <c r="F6" s="8">
        <f>31065+1500</f>
        <v>32565</v>
      </c>
      <c r="G6" s="9" t="e">
        <f>#REF!</f>
        <v>#REF!</v>
      </c>
      <c r="H6" s="16"/>
    </row>
    <row r="7" spans="1:19" ht="21.65" customHeight="1" x14ac:dyDescent="0.35">
      <c r="A7" s="5" t="s">
        <v>12</v>
      </c>
      <c r="B7" s="6" t="s">
        <v>11</v>
      </c>
      <c r="C7" s="7">
        <v>1</v>
      </c>
      <c r="D7" s="8">
        <v>10000</v>
      </c>
      <c r="E7" s="9"/>
      <c r="F7" s="8">
        <v>10000</v>
      </c>
      <c r="G7" s="9">
        <v>0</v>
      </c>
      <c r="H7" s="16"/>
    </row>
    <row r="8" spans="1:19" ht="25" customHeight="1" x14ac:dyDescent="0.35">
      <c r="A8" s="52" t="s">
        <v>13</v>
      </c>
      <c r="B8" s="53" t="s">
        <v>11</v>
      </c>
      <c r="C8" s="54">
        <v>1</v>
      </c>
      <c r="D8" s="55">
        <v>8400</v>
      </c>
      <c r="E8" s="56"/>
      <c r="F8" s="57">
        <f>8400+3600</f>
        <v>12000</v>
      </c>
      <c r="G8" s="56"/>
      <c r="H8" s="58"/>
    </row>
    <row r="9" spans="1:19" x14ac:dyDescent="0.35">
      <c r="A9" s="11"/>
      <c r="B9" s="12"/>
      <c r="C9" s="13"/>
      <c r="D9" s="10"/>
      <c r="E9" s="9"/>
      <c r="F9" s="8"/>
      <c r="G9" s="9"/>
      <c r="H9" s="16"/>
    </row>
    <row r="10" spans="1:19" x14ac:dyDescent="0.35">
      <c r="A10" s="29" t="s">
        <v>21</v>
      </c>
      <c r="B10" s="30"/>
      <c r="C10" s="34"/>
      <c r="D10" s="32"/>
      <c r="E10" s="32"/>
      <c r="F10" s="37">
        <f>SUM(F11:F15)</f>
        <v>8000</v>
      </c>
      <c r="G10" s="32">
        <f>SUM(G11:G14)</f>
        <v>0</v>
      </c>
      <c r="H10" s="33"/>
    </row>
    <row r="11" spans="1:19" ht="34.75" customHeight="1" x14ac:dyDescent="0.35">
      <c r="A11" s="52" t="s">
        <v>37</v>
      </c>
      <c r="B11" s="53" t="s">
        <v>7</v>
      </c>
      <c r="C11" s="59">
        <v>1</v>
      </c>
      <c r="D11" s="57">
        <v>4000</v>
      </c>
      <c r="E11" s="60"/>
      <c r="F11" s="57">
        <f>D11</f>
        <v>4000</v>
      </c>
      <c r="G11" s="60"/>
      <c r="H11" s="58" t="s">
        <v>32</v>
      </c>
      <c r="I11" s="105"/>
      <c r="J11" s="106"/>
      <c r="K11" s="106"/>
      <c r="L11" s="106"/>
      <c r="M11" s="106"/>
      <c r="N11" s="106"/>
      <c r="O11" s="106"/>
      <c r="P11" s="106"/>
      <c r="Q11" s="106"/>
      <c r="R11" s="106"/>
      <c r="S11" s="106"/>
    </row>
    <row r="12" spans="1:19" ht="33.65" customHeight="1" x14ac:dyDescent="0.35">
      <c r="A12" s="52" t="s">
        <v>22</v>
      </c>
      <c r="B12" s="53" t="s">
        <v>7</v>
      </c>
      <c r="C12" s="59">
        <v>1</v>
      </c>
      <c r="D12" s="57">
        <v>1000</v>
      </c>
      <c r="E12" s="60"/>
      <c r="F12" s="57">
        <f t="shared" ref="F12:F20" si="0">D12</f>
        <v>1000</v>
      </c>
      <c r="G12" s="60"/>
      <c r="H12" s="58"/>
    </row>
    <row r="13" spans="1:19" ht="29.15" customHeight="1" x14ac:dyDescent="0.35">
      <c r="A13" s="52" t="s">
        <v>23</v>
      </c>
      <c r="B13" s="53" t="s">
        <v>7</v>
      </c>
      <c r="C13" s="59">
        <v>1</v>
      </c>
      <c r="D13" s="57">
        <v>1000</v>
      </c>
      <c r="E13" s="60"/>
      <c r="F13" s="57">
        <f t="shared" si="0"/>
        <v>1000</v>
      </c>
      <c r="G13" s="60"/>
      <c r="H13" s="58"/>
    </row>
    <row r="14" spans="1:19" ht="28.4" customHeight="1" x14ac:dyDescent="0.35">
      <c r="A14" s="52" t="s">
        <v>26</v>
      </c>
      <c r="B14" s="53" t="s">
        <v>7</v>
      </c>
      <c r="C14" s="59">
        <v>1</v>
      </c>
      <c r="D14" s="57">
        <v>2000</v>
      </c>
      <c r="E14" s="60"/>
      <c r="F14" s="57">
        <f t="shared" si="0"/>
        <v>2000</v>
      </c>
      <c r="G14" s="60"/>
      <c r="H14" s="58"/>
    </row>
    <row r="15" spans="1:19" x14ac:dyDescent="0.35">
      <c r="A15" s="11"/>
      <c r="B15" s="12"/>
      <c r="C15" s="14"/>
      <c r="D15" s="8"/>
      <c r="E15" s="15"/>
      <c r="F15" s="8"/>
      <c r="G15" s="15"/>
      <c r="H15" s="16"/>
    </row>
    <row r="16" spans="1:19" x14ac:dyDescent="0.35">
      <c r="A16" s="29" t="s">
        <v>17</v>
      </c>
      <c r="B16" s="30"/>
      <c r="C16" s="31"/>
      <c r="D16" s="32"/>
      <c r="E16" s="32"/>
      <c r="F16" s="37">
        <f>SUM(F17:F20)</f>
        <v>13300</v>
      </c>
      <c r="G16" s="32">
        <f>SUM(G17:G20)</f>
        <v>0</v>
      </c>
      <c r="H16" s="33"/>
    </row>
    <row r="17" spans="1:19" ht="33" customHeight="1" x14ac:dyDescent="0.35">
      <c r="A17" s="61" t="s">
        <v>30</v>
      </c>
      <c r="B17" s="62" t="s">
        <v>14</v>
      </c>
      <c r="C17" s="59">
        <v>1</v>
      </c>
      <c r="D17" s="57">
        <v>2000</v>
      </c>
      <c r="E17" s="63"/>
      <c r="F17" s="57">
        <v>2000</v>
      </c>
      <c r="G17" s="63"/>
      <c r="H17" s="58" t="s">
        <v>31</v>
      </c>
      <c r="I17" s="105"/>
      <c r="J17" s="106"/>
      <c r="K17" s="106"/>
      <c r="L17" s="106"/>
      <c r="M17" s="106"/>
      <c r="N17" s="106"/>
      <c r="O17" s="106"/>
      <c r="P17" s="106"/>
      <c r="Q17" s="106"/>
      <c r="R17" s="106"/>
      <c r="S17" s="106"/>
    </row>
    <row r="18" spans="1:19" ht="57.65" customHeight="1" x14ac:dyDescent="0.35">
      <c r="A18" s="64" t="s">
        <v>25</v>
      </c>
      <c r="B18" s="65" t="s">
        <v>14</v>
      </c>
      <c r="C18" s="66" t="s">
        <v>33</v>
      </c>
      <c r="D18" s="67">
        <f>2400  + 1500</f>
        <v>3900</v>
      </c>
      <c r="E18" s="68"/>
      <c r="F18" s="57">
        <f t="shared" si="0"/>
        <v>3900</v>
      </c>
      <c r="G18" s="68"/>
      <c r="H18" s="69" t="s">
        <v>42</v>
      </c>
      <c r="I18" s="105"/>
      <c r="J18" s="106"/>
      <c r="K18" s="106"/>
      <c r="L18" s="106"/>
      <c r="M18" s="106"/>
      <c r="N18" s="106"/>
      <c r="O18" s="106"/>
      <c r="P18" s="106"/>
      <c r="Q18" s="106"/>
      <c r="R18" s="106"/>
      <c r="S18" s="106"/>
    </row>
    <row r="19" spans="1:19" ht="47.15" customHeight="1" x14ac:dyDescent="0.35">
      <c r="A19" s="64" t="s">
        <v>24</v>
      </c>
      <c r="B19" s="65" t="s">
        <v>14</v>
      </c>
      <c r="C19" s="66" t="s">
        <v>33</v>
      </c>
      <c r="D19" s="67">
        <f>2400 + 1500</f>
        <v>3900</v>
      </c>
      <c r="E19" s="68"/>
      <c r="F19" s="57">
        <f t="shared" si="0"/>
        <v>3900</v>
      </c>
      <c r="G19" s="68"/>
      <c r="H19" s="69" t="s">
        <v>43</v>
      </c>
      <c r="I19" s="107"/>
      <c r="J19" s="106"/>
      <c r="K19" s="106"/>
      <c r="L19" s="106"/>
      <c r="M19" s="106"/>
      <c r="N19" s="106"/>
      <c r="O19" s="106"/>
      <c r="P19" s="106"/>
      <c r="Q19" s="106"/>
      <c r="R19" s="106"/>
      <c r="S19" s="106"/>
    </row>
    <row r="20" spans="1:19" ht="55.75" customHeight="1" x14ac:dyDescent="0.35">
      <c r="A20" s="64" t="s">
        <v>27</v>
      </c>
      <c r="B20" s="65" t="s">
        <v>14</v>
      </c>
      <c r="C20" s="66" t="s">
        <v>28</v>
      </c>
      <c r="D20" s="67">
        <v>3500</v>
      </c>
      <c r="E20" s="68"/>
      <c r="F20" s="57">
        <f t="shared" si="0"/>
        <v>3500</v>
      </c>
      <c r="G20" s="68"/>
      <c r="H20" s="69" t="s">
        <v>29</v>
      </c>
      <c r="I20" s="108"/>
      <c r="J20" s="109"/>
      <c r="K20" s="109"/>
      <c r="L20" s="109"/>
      <c r="M20" s="109"/>
      <c r="N20" s="109"/>
      <c r="O20" s="109"/>
      <c r="P20" s="109"/>
      <c r="Q20" s="109"/>
      <c r="R20" s="109"/>
      <c r="S20" s="109"/>
    </row>
    <row r="21" spans="1:19" hidden="1" x14ac:dyDescent="0.35">
      <c r="A21" s="29" t="s">
        <v>8</v>
      </c>
      <c r="B21" s="30"/>
      <c r="C21" s="31"/>
      <c r="D21" s="32"/>
      <c r="E21" s="32"/>
      <c r="F21" s="32"/>
      <c r="G21" s="32">
        <f>SUM(G22:G24)</f>
        <v>0</v>
      </c>
      <c r="H21" s="33"/>
    </row>
    <row r="22" spans="1:19" hidden="1" x14ac:dyDescent="0.35">
      <c r="A22" s="17" t="s">
        <v>36</v>
      </c>
      <c r="B22" s="18" t="s">
        <v>9</v>
      </c>
      <c r="C22" s="19"/>
      <c r="D22" s="20"/>
      <c r="E22" s="21"/>
      <c r="F22" s="21"/>
      <c r="G22" s="21"/>
      <c r="H22" s="22"/>
    </row>
    <row r="23" spans="1:19" hidden="1" x14ac:dyDescent="0.35">
      <c r="A23" s="17" t="s">
        <v>35</v>
      </c>
      <c r="B23" s="18" t="s">
        <v>9</v>
      </c>
      <c r="C23" s="19"/>
      <c r="D23" s="20"/>
      <c r="E23" s="21"/>
      <c r="F23" s="21"/>
      <c r="G23" s="21"/>
      <c r="H23" s="22"/>
      <c r="P23" s="36"/>
      <c r="Q23" s="36"/>
    </row>
    <row r="24" spans="1:19" hidden="1" x14ac:dyDescent="0.35">
      <c r="A24" s="17" t="s">
        <v>34</v>
      </c>
      <c r="B24" s="18" t="s">
        <v>9</v>
      </c>
      <c r="C24" s="19"/>
      <c r="D24" s="20"/>
      <c r="E24" s="21"/>
      <c r="F24" s="21"/>
      <c r="G24" s="21"/>
      <c r="H24" s="22"/>
    </row>
    <row r="25" spans="1:19" x14ac:dyDescent="0.35">
      <c r="A25" s="11"/>
      <c r="B25" s="12"/>
      <c r="C25" s="14"/>
      <c r="D25" s="23"/>
      <c r="E25" s="8"/>
      <c r="F25" s="8"/>
      <c r="G25" s="8"/>
      <c r="H25" s="16"/>
    </row>
    <row r="26" spans="1:19" x14ac:dyDescent="0.35">
      <c r="A26" s="42" t="s">
        <v>15</v>
      </c>
      <c r="B26" s="38"/>
      <c r="C26" s="39"/>
      <c r="D26" s="40"/>
      <c r="E26" s="37"/>
      <c r="F26" s="37">
        <f>150000-(F16+F10+F4)</f>
        <v>3993</v>
      </c>
      <c r="G26" s="37"/>
      <c r="H26" s="41"/>
      <c r="L26" s="35"/>
    </row>
    <row r="27" spans="1:19" x14ac:dyDescent="0.35">
      <c r="A27" s="44" t="s">
        <v>10</v>
      </c>
      <c r="B27" s="45"/>
      <c r="C27" s="46"/>
      <c r="D27" s="47"/>
      <c r="E27" s="47">
        <f>SUM(E4+E10+E16+E21)</f>
        <v>0</v>
      </c>
      <c r="F27" s="47">
        <f>SUM(F4+F10+F16+F26)</f>
        <v>150000</v>
      </c>
      <c r="G27" s="47" t="e">
        <f>SUM(G4+G10+G16+G21)</f>
        <v>#REF!</v>
      </c>
      <c r="H27" s="51"/>
    </row>
    <row r="28" spans="1:19" x14ac:dyDescent="0.35">
      <c r="A28" s="48" t="s">
        <v>39</v>
      </c>
      <c r="B28" s="48"/>
      <c r="C28" s="48"/>
      <c r="D28" s="48"/>
      <c r="E28" s="48"/>
      <c r="F28" s="49">
        <f>F8+F10+F16+F26</f>
        <v>37293</v>
      </c>
      <c r="G28" s="48"/>
      <c r="H28" s="48"/>
    </row>
    <row r="29" spans="1:19" x14ac:dyDescent="0.35">
      <c r="A29" s="48" t="s">
        <v>38</v>
      </c>
      <c r="B29" s="48"/>
      <c r="C29" s="48"/>
      <c r="D29" s="48"/>
      <c r="E29" s="48"/>
      <c r="F29" s="49">
        <f>SUM(F5:F7)</f>
        <v>112707</v>
      </c>
      <c r="G29" s="49" t="e">
        <f>SUM(G5:G6)</f>
        <v>#REF!</v>
      </c>
      <c r="H29" s="48"/>
    </row>
    <row r="30" spans="1:19" x14ac:dyDescent="0.35">
      <c r="F30" s="36"/>
    </row>
  </sheetData>
  <mergeCells count="6">
    <mergeCell ref="I18:S18"/>
    <mergeCell ref="I19:S19"/>
    <mergeCell ref="I20:S20"/>
    <mergeCell ref="A1:H1"/>
    <mergeCell ref="I11:S11"/>
    <mergeCell ref="I17:S17"/>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35C5E-5FB0-4CCE-80EA-6981A2FEA2A3}">
  <dimension ref="A1:C4"/>
  <sheetViews>
    <sheetView workbookViewId="0">
      <selection activeCell="C13" sqref="C13"/>
    </sheetView>
  </sheetViews>
  <sheetFormatPr defaultRowHeight="14.5" x14ac:dyDescent="0.35"/>
  <cols>
    <col min="1" max="1" width="27.54296875" customWidth="1"/>
    <col min="2" max="2" width="15.1796875" customWidth="1"/>
    <col min="3" max="3" width="16.08984375" customWidth="1"/>
  </cols>
  <sheetData>
    <row r="1" spans="1:3" ht="16" x14ac:dyDescent="0.35">
      <c r="A1" s="112" t="s">
        <v>51</v>
      </c>
      <c r="B1" s="112" t="s">
        <v>52</v>
      </c>
      <c r="C1" s="112"/>
    </row>
    <row r="2" spans="1:3" ht="32" x14ac:dyDescent="0.35">
      <c r="A2" s="112"/>
      <c r="B2" s="92" t="s">
        <v>53</v>
      </c>
      <c r="C2" s="92" t="s">
        <v>54</v>
      </c>
    </row>
    <row r="3" spans="1:3" ht="32" x14ac:dyDescent="0.35">
      <c r="A3" s="90" t="s">
        <v>49</v>
      </c>
      <c r="B3" s="93">
        <v>32625</v>
      </c>
      <c r="C3" s="93">
        <v>23001</v>
      </c>
    </row>
    <row r="4" spans="1:3" ht="21.5" customHeight="1" x14ac:dyDescent="0.35">
      <c r="A4" s="90" t="s">
        <v>50</v>
      </c>
      <c r="B4" s="93">
        <v>70142</v>
      </c>
      <c r="C4" s="93">
        <v>44341.9</v>
      </c>
    </row>
  </sheetData>
  <mergeCells count="2">
    <mergeCell ref="A1:A2"/>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 Budget</vt:lpstr>
      <vt:lpstr>Sheet2</vt:lpstr>
      <vt:lpstr>Budget V.1</vt:lpstr>
      <vt:lpstr>Consultant budget and spent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 Lingertat</dc:creator>
  <cp:lastModifiedBy>Chuquillanqui, Lucia</cp:lastModifiedBy>
  <dcterms:created xsi:type="dcterms:W3CDTF">2018-11-29T18:59:34Z</dcterms:created>
  <dcterms:modified xsi:type="dcterms:W3CDTF">2022-12-08T20:02:17Z</dcterms:modified>
</cp:coreProperties>
</file>